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290" activeTab="0"/>
  </bookViews>
  <sheets>
    <sheet name="Feuil1" sheetId="1" r:id="rId1"/>
    <sheet name="Feuil2" sheetId="2" r:id="rId2"/>
  </sheets>
  <definedNames>
    <definedName name="_xlnm.Print_Area" localSheetId="0">'Feuil1'!$B$2:$Q$24</definedName>
  </definedNames>
  <calcPr fullCalcOnLoad="1"/>
</workbook>
</file>

<file path=xl/sharedStrings.xml><?xml version="1.0" encoding="utf-8"?>
<sst xmlns="http://schemas.openxmlformats.org/spreadsheetml/2006/main" count="38" uniqueCount="37">
  <si>
    <t>PCI</t>
  </si>
  <si>
    <t>kWh</t>
  </si>
  <si>
    <t>litres</t>
  </si>
  <si>
    <t>Cos phi</t>
  </si>
  <si>
    <t>SDMO T9HK</t>
  </si>
  <si>
    <t>Load %</t>
  </si>
  <si>
    <t xml:space="preserve">GENELEC GFW-160 T5 </t>
  </si>
  <si>
    <t>ratio consumption l/h</t>
  </si>
  <si>
    <t>Cost of fuel per liter l</t>
  </si>
  <si>
    <t>calculated Cost kWh</t>
  </si>
  <si>
    <t>Nb hour running h/d</t>
  </si>
  <si>
    <t>Total cost per day</t>
  </si>
  <si>
    <t>Your reference</t>
  </si>
  <si>
    <t>Consumption fuel  in liter/day</t>
  </si>
  <si>
    <t>GENSET - DIESEL GENERATOR CALCULATOR</t>
  </si>
  <si>
    <t xml:space="preserve">PRAMAC GSW45P </t>
  </si>
  <si>
    <t>Apparent Power S (kVA)  - PRP*</t>
  </si>
  <si>
    <t>Electricity Generator.</t>
  </si>
  <si>
    <t>load  kVA</t>
  </si>
  <si>
    <t xml:space="preserve"> load  kW</t>
  </si>
  <si>
    <t xml:space="preserve">Electric production (or consumption) in kWh </t>
  </si>
  <si>
    <t>Domestic fuel</t>
  </si>
  <si>
    <t>Qty</t>
  </si>
  <si>
    <t xml:space="preserve"> kWh /l</t>
  </si>
  <si>
    <t xml:space="preserve">potential energy </t>
  </si>
  <si>
    <t>Yield of the engine</t>
  </si>
  <si>
    <t>Active Power P (kW) **</t>
  </si>
  <si>
    <t>**      P = S x cos phi</t>
  </si>
  <si>
    <t>*   PRP = continious power</t>
  </si>
  <si>
    <t>www.power-calculation.com</t>
  </si>
  <si>
    <t>Enter your own data in the yellow cells. Results are displayed in white cells, and in green cells for important results</t>
  </si>
  <si>
    <t>ratio fuel consumption l/kVAh</t>
  </si>
  <si>
    <t>ratio fuel consumption l/kWh</t>
  </si>
  <si>
    <t xml:space="preserve">Energy of fuel / yield calculation : </t>
  </si>
  <si>
    <t>Relation ship between apparent and active power, fuel consumption, cost of energy for a diesel or gas electric generator.</t>
  </si>
  <si>
    <t>Currency</t>
  </si>
  <si>
    <t>USD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</si>
</sst>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" fontId="42" fillId="35" borderId="10" xfId="0" applyNumberFormat="1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/>
    </xf>
    <xf numFmtId="9" fontId="44" fillId="34" borderId="10" xfId="52" applyFont="1" applyFill="1" applyBorder="1" applyAlignment="1">
      <alignment horizontal="center" vertical="center"/>
    </xf>
    <xf numFmtId="164" fontId="44" fillId="37" borderId="10" xfId="0" applyNumberFormat="1" applyFont="1" applyFill="1" applyBorder="1" applyAlignment="1">
      <alignment horizontal="center" vertical="center"/>
    </xf>
    <xf numFmtId="2" fontId="44" fillId="35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9" fontId="44" fillId="33" borderId="10" xfId="52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46" fillId="0" borderId="16" xfId="0" applyFont="1" applyBorder="1" applyAlignment="1" quotePrefix="1">
      <alignment/>
    </xf>
    <xf numFmtId="0" fontId="0" fillId="0" borderId="17" xfId="0" applyBorder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1" fontId="25" fillId="35" borderId="0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9" fontId="25" fillId="35" borderId="14" xfId="52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7" fillId="38" borderId="16" xfId="0" applyFont="1" applyFill="1" applyBorder="1" applyAlignment="1">
      <alignment horizontal="center"/>
    </xf>
    <xf numFmtId="0" fontId="47" fillId="38" borderId="17" xfId="0" applyFont="1" applyFill="1" applyBorder="1" applyAlignment="1">
      <alignment horizontal="center"/>
    </xf>
    <xf numFmtId="0" fontId="47" fillId="38" borderId="20" xfId="0" applyFont="1" applyFill="1" applyBorder="1" applyAlignment="1">
      <alignment horizontal="center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32" fillId="0" borderId="12" xfId="45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-calculation.com/" TargetMode="External" /><Relationship Id="rId2" Type="http://schemas.openxmlformats.org/officeDocument/2006/relationships/hyperlink" Target="http://www.power-calculation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tabSelected="1" zoomScalePageLayoutView="0" workbookViewId="0" topLeftCell="A1">
      <selection activeCell="I16" sqref="I16"/>
    </sheetView>
  </sheetViews>
  <sheetFormatPr defaultColWidth="0" defaultRowHeight="15" zeroHeight="1"/>
  <cols>
    <col min="1" max="1" width="6.57421875" style="0" customWidth="1"/>
    <col min="2" max="2" width="19.421875" style="0" customWidth="1"/>
    <col min="3" max="3" width="10.7109375" style="0" customWidth="1"/>
    <col min="4" max="4" width="8.57421875" style="0" customWidth="1"/>
    <col min="5" max="8" width="7.421875" style="0" customWidth="1"/>
    <col min="9" max="11" width="12.00390625" style="0" customWidth="1"/>
    <col min="12" max="14" width="10.00390625" style="0" customWidth="1"/>
    <col min="15" max="15" width="12.7109375" style="0" customWidth="1"/>
    <col min="16" max="16" width="11.8515625" style="0" customWidth="1"/>
    <col min="17" max="17" width="10.7109375" style="0" customWidth="1"/>
    <col min="18" max="18" width="6.00390625" style="0" customWidth="1"/>
    <col min="19" max="16384" width="0" style="0" hidden="1" customWidth="1"/>
  </cols>
  <sheetData>
    <row r="1" ht="15"/>
    <row r="2" spans="2:17" ht="34.5" customHeight="1">
      <c r="B2" s="40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</row>
    <row r="3" spans="2:17" ht="15">
      <c r="B3" s="19" t="s">
        <v>17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46" t="s">
        <v>29</v>
      </c>
      <c r="P3" s="46"/>
      <c r="Q3" s="46"/>
    </row>
    <row r="4" spans="2:17" ht="15">
      <c r="B4" s="19" t="s">
        <v>34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6"/>
      <c r="P4" s="46"/>
      <c r="Q4" s="46"/>
    </row>
    <row r="5" spans="2:17" ht="15">
      <c r="B5" s="33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20"/>
      <c r="N5" s="20"/>
      <c r="O5" s="20"/>
      <c r="P5" s="20"/>
      <c r="Q5" s="21"/>
    </row>
    <row r="6" spans="2:17" ht="15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2:17" ht="59.25" customHeight="1">
      <c r="B7" s="22"/>
      <c r="C7" s="9" t="s">
        <v>16</v>
      </c>
      <c r="D7" s="9" t="s">
        <v>3</v>
      </c>
      <c r="E7" s="9" t="s">
        <v>26</v>
      </c>
      <c r="F7" s="9" t="s">
        <v>5</v>
      </c>
      <c r="G7" s="9" t="s">
        <v>18</v>
      </c>
      <c r="H7" s="9" t="s">
        <v>19</v>
      </c>
      <c r="I7" s="9" t="s">
        <v>7</v>
      </c>
      <c r="J7" s="9" t="s">
        <v>31</v>
      </c>
      <c r="K7" s="9" t="s">
        <v>32</v>
      </c>
      <c r="L7" s="9" t="s">
        <v>8</v>
      </c>
      <c r="M7" s="9" t="s">
        <v>9</v>
      </c>
      <c r="N7" s="9" t="s">
        <v>10</v>
      </c>
      <c r="O7" s="9" t="s">
        <v>20</v>
      </c>
      <c r="P7" s="9" t="s">
        <v>13</v>
      </c>
      <c r="Q7" s="10" t="s">
        <v>11</v>
      </c>
    </row>
    <row r="8" spans="2:17" ht="24.75" customHeight="1">
      <c r="B8" s="1" t="s">
        <v>15</v>
      </c>
      <c r="C8" s="11">
        <v>43</v>
      </c>
      <c r="D8" s="12">
        <f>E8/C8</f>
        <v>0.797674418604651</v>
      </c>
      <c r="E8" s="11">
        <v>34.3</v>
      </c>
      <c r="F8" s="13">
        <v>0.75</v>
      </c>
      <c r="G8" s="14">
        <f>F8*C8</f>
        <v>32.25</v>
      </c>
      <c r="H8" s="14">
        <f>E8*F8</f>
        <v>25.724999999999998</v>
      </c>
      <c r="I8" s="11">
        <v>7.8</v>
      </c>
      <c r="J8" s="15">
        <f>IF(G8&gt;0,I8/G8,"")</f>
        <v>0.24186046511627907</v>
      </c>
      <c r="K8" s="15">
        <f>IF(H8&gt;0,I8/(H8),"")</f>
        <v>0.3032069970845481</v>
      </c>
      <c r="L8" s="5">
        <f>C15</f>
        <v>1.2</v>
      </c>
      <c r="M8" s="4">
        <f>L8*K8</f>
        <v>0.3638483965014577</v>
      </c>
      <c r="N8" s="5">
        <f>N12</f>
        <v>0</v>
      </c>
      <c r="O8" s="2">
        <f>G8*D8*N8</f>
        <v>0</v>
      </c>
      <c r="P8" s="7">
        <f aca="true" t="shared" si="0" ref="P8:Q10">O8*K8</f>
        <v>0</v>
      </c>
      <c r="Q8" s="8">
        <f t="shared" si="0"/>
        <v>0</v>
      </c>
    </row>
    <row r="9" spans="2:17" ht="24.75" customHeight="1">
      <c r="B9" s="1" t="s">
        <v>6</v>
      </c>
      <c r="C9" s="11">
        <v>159</v>
      </c>
      <c r="D9" s="12">
        <f>E9/C9</f>
        <v>0.7987421383647799</v>
      </c>
      <c r="E9" s="11">
        <v>127</v>
      </c>
      <c r="F9" s="13">
        <v>0.75</v>
      </c>
      <c r="G9" s="14">
        <f>F9*C9</f>
        <v>119.25</v>
      </c>
      <c r="H9" s="14">
        <f>E9*F9</f>
        <v>95.25</v>
      </c>
      <c r="I9" s="11">
        <v>29</v>
      </c>
      <c r="J9" s="15">
        <f>IF(G9&gt;0,I9/G9,"")</f>
        <v>0.2431865828092243</v>
      </c>
      <c r="K9" s="15">
        <f>IF(H9&gt;0,I9/(H9),"")</f>
        <v>0.30446194225721784</v>
      </c>
      <c r="L9" s="5">
        <f>C15</f>
        <v>1.2</v>
      </c>
      <c r="M9" s="4">
        <f>L9*K9</f>
        <v>0.3653543307086614</v>
      </c>
      <c r="N9" s="5">
        <f>N12</f>
        <v>0</v>
      </c>
      <c r="O9" s="2">
        <f>G9*D9*N9</f>
        <v>0</v>
      </c>
      <c r="P9" s="7">
        <f t="shared" si="0"/>
        <v>0</v>
      </c>
      <c r="Q9" s="8">
        <f t="shared" si="0"/>
        <v>0</v>
      </c>
    </row>
    <row r="10" spans="2:17" ht="24.75" customHeight="1">
      <c r="B10" s="1" t="s">
        <v>4</v>
      </c>
      <c r="C10" s="11">
        <v>9</v>
      </c>
      <c r="D10" s="12">
        <v>0.8</v>
      </c>
      <c r="E10" s="11">
        <f>C10*D10</f>
        <v>7.2</v>
      </c>
      <c r="F10" s="13">
        <v>0.75</v>
      </c>
      <c r="G10" s="14">
        <f>F10*C10</f>
        <v>6.75</v>
      </c>
      <c r="H10" s="14">
        <f>E10*F10</f>
        <v>5.4</v>
      </c>
      <c r="I10" s="11">
        <v>2.6</v>
      </c>
      <c r="J10" s="15">
        <f>IF(G10&gt;0,I10/G10,"")</f>
        <v>0.3851851851851852</v>
      </c>
      <c r="K10" s="15">
        <f>IF(H10&gt;0,I10/(H10),"")</f>
        <v>0.48148148148148145</v>
      </c>
      <c r="L10" s="5">
        <f>C15</f>
        <v>1.2</v>
      </c>
      <c r="M10" s="4">
        <f>L10*K10</f>
        <v>0.5777777777777777</v>
      </c>
      <c r="N10" s="5">
        <f>N12</f>
        <v>0</v>
      </c>
      <c r="O10" s="2">
        <f>G10*D10*N10</f>
        <v>0</v>
      </c>
      <c r="P10" s="7">
        <f t="shared" si="0"/>
        <v>0</v>
      </c>
      <c r="Q10" s="8">
        <f t="shared" si="0"/>
        <v>0</v>
      </c>
    </row>
    <row r="11" spans="2:17" ht="24.7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24.75" customHeight="1">
      <c r="B12" s="3" t="s">
        <v>12</v>
      </c>
      <c r="C12" s="16"/>
      <c r="D12" s="17"/>
      <c r="E12" s="11">
        <f>C12*D12</f>
        <v>0</v>
      </c>
      <c r="F12" s="18"/>
      <c r="G12" s="14">
        <f>F12*C12</f>
        <v>0</v>
      </c>
      <c r="H12" s="14">
        <f>E12*F12</f>
        <v>0</v>
      </c>
      <c r="I12" s="16"/>
      <c r="J12" s="15">
        <f>IF(G12&gt;0,I12/G12,"")</f>
      </c>
      <c r="K12" s="15">
        <f>IF(H12&gt;0,I12/(H12),"")</f>
      </c>
      <c r="L12" s="5">
        <f>C15</f>
        <v>1.2</v>
      </c>
      <c r="M12" s="4">
        <f>IF(H12&gt;0,C15*K12,"")</f>
      </c>
      <c r="N12" s="6"/>
      <c r="O12" s="2">
        <f>G12*D12*N12</f>
        <v>0</v>
      </c>
      <c r="P12" s="7">
        <f>IF(H12&gt;0,O12*K12,"")</f>
      </c>
      <c r="Q12" s="8">
        <f>IF(H12&gt;0,P12*C15,"")</f>
      </c>
    </row>
    <row r="13" spans="2:17" ht="1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spans="2:17" ht="25.5" customHeight="1">
      <c r="B14" s="43" t="s">
        <v>33</v>
      </c>
      <c r="C14" s="44"/>
      <c r="D14" s="44"/>
      <c r="E14" s="45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2:17" ht="15">
      <c r="B15" s="9" t="s">
        <v>8</v>
      </c>
      <c r="C15" s="3">
        <v>1.2</v>
      </c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2:17" ht="15">
      <c r="B16" s="9" t="s">
        <v>35</v>
      </c>
      <c r="C16" s="3" t="s">
        <v>36</v>
      </c>
      <c r="D16" s="20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2:17" ht="15">
      <c r="B17" s="19"/>
      <c r="C17" s="20"/>
      <c r="D17" s="20"/>
      <c r="E17" s="2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2:17" ht="15">
      <c r="B18" s="9" t="s">
        <v>21</v>
      </c>
      <c r="C18" s="9" t="s">
        <v>0</v>
      </c>
      <c r="D18" s="38">
        <v>9.8</v>
      </c>
      <c r="E18" s="39" t="s">
        <v>23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2:17" ht="15">
      <c r="B19" s="9" t="s">
        <v>22</v>
      </c>
      <c r="C19" s="35">
        <f>P12</f>
      </c>
      <c r="D19" s="26" t="s">
        <v>2</v>
      </c>
      <c r="E19" s="3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2:17" ht="15">
      <c r="B20" s="9" t="s">
        <v>24</v>
      </c>
      <c r="C20" s="36">
        <f>IF(P12&lt;&gt;"",C19*D18,"")</f>
      </c>
      <c r="D20" s="26" t="s">
        <v>1</v>
      </c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2:17" ht="15">
      <c r="B21" s="9" t="s">
        <v>25</v>
      </c>
      <c r="C21" s="37">
        <f>IF(C20&lt;&gt;"",O12/C20,"")</f>
      </c>
      <c r="D21" s="28"/>
      <c r="E21" s="2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</row>
    <row r="22" spans="2:17" ht="1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</row>
    <row r="23" spans="2:17" ht="15">
      <c r="B23" s="31" t="s">
        <v>28</v>
      </c>
      <c r="C23" s="32"/>
      <c r="D23" s="32"/>
      <c r="E23" s="3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2:17" ht="15">
      <c r="B24" s="27" t="s">
        <v>27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ht="15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</sheetData>
  <sheetProtection/>
  <mergeCells count="3">
    <mergeCell ref="B2:Q2"/>
    <mergeCell ref="B14:E14"/>
    <mergeCell ref="O3:Q4"/>
  </mergeCells>
  <hyperlinks>
    <hyperlink ref="O3" r:id="rId1" display="www.power-calculation.com"/>
    <hyperlink ref="O3:Q4" r:id="rId2" display="www.power-calculation.com"/>
  </hyperlinks>
  <printOptions/>
  <pageMargins left="0.5118110236220472" right="0.5118110236220472" top="0.5511811023622047" bottom="0.5511811023622047" header="0.31496062992125984" footer="0.31496062992125984"/>
  <pageSetup horizontalDpi="300" verticalDpi="300" orientation="landscape" paperSize="9" scale="80" r:id="rId3"/>
  <headerFooter>
    <oddFooter>&amp;Lhttp://www.power-calculation.com&amp;R&amp;D</oddFooter>
  </headerFooter>
  <ignoredErrors>
    <ignoredError sqref="M8:M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dg</cp:lastModifiedBy>
  <cp:lastPrinted>2015-09-14T02:10:05Z</cp:lastPrinted>
  <dcterms:created xsi:type="dcterms:W3CDTF">2014-08-15T07:43:47Z</dcterms:created>
  <dcterms:modified xsi:type="dcterms:W3CDTF">2017-01-14T07:30:37Z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