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8190" activeTab="0"/>
  </bookViews>
  <sheets>
    <sheet name="Feuil1" sheetId="1" r:id="rId1"/>
    <sheet name="Feuil2" sheetId="2" r:id="rId2"/>
    <sheet name="Feuil3" sheetId="3" r:id="rId3"/>
  </sheets>
  <definedNames>
    <definedName name="betz_limit">'Feuil1'!$F$34</definedName>
    <definedName name="mass_vol">'Feuil1'!$E$20</definedName>
    <definedName name="P_wind_kW">'Feuil1'!$D$28</definedName>
    <definedName name="surface_balayée">'Feuil1'!$D$26</definedName>
    <definedName name="vitesse_moyenne">'Feuil1'!$E$22</definedName>
    <definedName name="_xlnm.Print_Area" localSheetId="0">'Feuil1'!$B$1:$J$65</definedName>
  </definedNames>
  <calcPr fullCalcOnLoad="1"/>
</workbook>
</file>

<file path=xl/sharedStrings.xml><?xml version="1.0" encoding="utf-8"?>
<sst xmlns="http://schemas.openxmlformats.org/spreadsheetml/2006/main" count="60" uniqueCount="56">
  <si>
    <t>m/s</t>
  </si>
  <si>
    <t>m</t>
  </si>
  <si>
    <t>m²</t>
  </si>
  <si>
    <t>kW</t>
  </si>
  <si>
    <t>W</t>
  </si>
  <si>
    <t>kWh</t>
  </si>
  <si>
    <t>mph</t>
  </si>
  <si>
    <t>km/h</t>
  </si>
  <si>
    <t>Batteries :</t>
  </si>
  <si>
    <t xml:space="preserve">v : wind speed </t>
  </si>
  <si>
    <t>Rotor diameter</t>
  </si>
  <si>
    <t>Area covered</t>
  </si>
  <si>
    <t>kinetic power</t>
  </si>
  <si>
    <t>(hypothesis of constant wind)</t>
  </si>
  <si>
    <t>Annual potential wind energy  :</t>
  </si>
  <si>
    <t>Electric power in output of wind turbines :</t>
  </si>
  <si>
    <t>Betz limit</t>
  </si>
  <si>
    <t>Pmax according to Betz limit (16/27)</t>
  </si>
  <si>
    <t>Yield losses :</t>
  </si>
  <si>
    <t>Gear box</t>
  </si>
  <si>
    <t>Generator</t>
  </si>
  <si>
    <t>Blades</t>
  </si>
  <si>
    <t>Transformer :</t>
  </si>
  <si>
    <t>Rectifier :</t>
  </si>
  <si>
    <t>Wire losses :</t>
  </si>
  <si>
    <t>Average performance ratio</t>
  </si>
  <si>
    <t>Power, losses included</t>
  </si>
  <si>
    <t>Capacity factor :</t>
  </si>
  <si>
    <t>Real annual electricity prroduction :</t>
  </si>
  <si>
    <t xml:space="preserve"> kWh/kW.y</t>
  </si>
  <si>
    <r>
      <rPr>
        <sz val="10"/>
        <rFont val="Calibri"/>
        <family val="2"/>
      </rPr>
      <t>ρ</t>
    </r>
    <r>
      <rPr>
        <sz val="10"/>
        <rFont val="Arial"/>
        <family val="2"/>
      </rPr>
      <t xml:space="preserve"> : density of air</t>
    </r>
  </si>
  <si>
    <t>(in relation with angles of attack, turbulences, annual wind distribution, cut in, cut out...)</t>
  </si>
  <si>
    <t xml:space="preserve">Global wind turbine yield : Electric energy/kinetic energy  </t>
  </si>
  <si>
    <t>between 0,2 and 0,85</t>
  </si>
  <si>
    <t>between 0,7 and 0,98</t>
  </si>
  <si>
    <t>between 0,8 and 0,98</t>
  </si>
  <si>
    <t>between 0,85 and 0,98</t>
  </si>
  <si>
    <t>between 0,7 and 1 (1 if no batteries)</t>
  </si>
  <si>
    <t>between 0,9 and 0,99</t>
  </si>
  <si>
    <t>A : area swept by the blades</t>
  </si>
  <si>
    <r>
      <t>V : wind flow throught the area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</si>
  <si>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r>
      <t>kg/m</t>
    </r>
    <r>
      <rPr>
        <vertAlign val="superscript"/>
        <sz val="10"/>
        <rFont val="Arial"/>
        <family val="2"/>
      </rPr>
      <t>3</t>
    </r>
  </si>
  <si>
    <t>Wind power</t>
  </si>
  <si>
    <t>Air flowing through area A in one second</t>
  </si>
  <si>
    <t>Kinetic energy</t>
  </si>
  <si>
    <t>between 0,9 and 0,98 (1 if no batteries)</t>
  </si>
  <si>
    <t>Average annual Wind speed</t>
  </si>
  <si>
    <t>Wind power and energy potential :</t>
  </si>
  <si>
    <t>Wind power and energy calculator</t>
  </si>
  <si>
    <t>This wind speed is used to calculate instantaneous wind power output or to define the rated output of wind turbine (usually between 11 and 12 m/s.</t>
  </si>
  <si>
    <t xml:space="preserve">Total yield losses : </t>
  </si>
  <si>
    <t>Annual wind turbine energy :</t>
  </si>
  <si>
    <t>instantaneous output power</t>
  </si>
  <si>
    <t>http://power-calculation.com/</t>
  </si>
  <si>
    <t>Fill yellow cells with your own data.</t>
  </si>
  <si>
    <t>Ratio kWh/kW/y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</si>
</sst>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000000"/>
    <numFmt numFmtId="168" formatCode="0.0000000000"/>
    <numFmt numFmtId="169" formatCode="0.0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6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2" fillId="0" borderId="0" xfId="0" applyFont="1" applyAlignment="1">
      <alignment/>
    </xf>
    <xf numFmtId="9" fontId="0" fillId="0" borderId="0" xfId="52" applyFont="1" applyAlignment="1">
      <alignment/>
    </xf>
    <xf numFmtId="9" fontId="0" fillId="34" borderId="0" xfId="52" applyFont="1" applyFill="1" applyAlignment="1">
      <alignment/>
    </xf>
    <xf numFmtId="9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2" fontId="0" fillId="35" borderId="0" xfId="0" applyNumberFormat="1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0" fillId="0" borderId="0" xfId="0" applyFont="1" applyAlignment="1">
      <alignment horizontal="left" indent="2"/>
    </xf>
    <xf numFmtId="9" fontId="0" fillId="0" borderId="0" xfId="52" applyFont="1" applyAlignment="1">
      <alignment horizontal="left"/>
    </xf>
    <xf numFmtId="3" fontId="5" fillId="35" borderId="0" xfId="0" applyNumberFormat="1" applyFont="1" applyFill="1" applyAlignment="1">
      <alignment/>
    </xf>
    <xf numFmtId="0" fontId="47" fillId="37" borderId="0" xfId="0" applyFont="1" applyFill="1" applyAlignment="1">
      <alignment horizontal="center"/>
    </xf>
    <xf numFmtId="0" fontId="47" fillId="37" borderId="0" xfId="0" applyFont="1" applyFill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35" fillId="0" borderId="0" xfId="45" applyAlignment="1" applyProtection="1">
      <alignment horizontal="right" vertical="top"/>
      <protection/>
    </xf>
    <xf numFmtId="0" fontId="27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wer-calculation.com/" TargetMode="External" /><Relationship Id="rId2" Type="http://schemas.openxmlformats.org/officeDocument/2006/relationships/hyperlink" Target="http://power-calculation.com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showGridLines="0" showRowColHeaders="0" tabSelected="1" zoomScale="130" zoomScaleNormal="130" workbookViewId="0" topLeftCell="A1">
      <selection activeCell="J8" sqref="J8"/>
    </sheetView>
  </sheetViews>
  <sheetFormatPr defaultColWidth="11.421875" defaultRowHeight="12.75" zeroHeight="1"/>
  <cols>
    <col min="1" max="1" width="4.140625" style="0" customWidth="1"/>
    <col min="2" max="2" width="6.7109375" style="0" customWidth="1"/>
    <col min="3" max="4" width="15.28125" style="0" customWidth="1"/>
    <col min="5" max="5" width="15.57421875" style="0" customWidth="1"/>
    <col min="6" max="6" width="12.421875" style="0" customWidth="1"/>
    <col min="7" max="7" width="7.421875" style="0" customWidth="1"/>
    <col min="11" max="11" width="4.57421875" style="0" customWidth="1"/>
    <col min="12" max="16384" width="0" style="0" hidden="1" customWidth="1"/>
  </cols>
  <sheetData>
    <row r="1" spans="2:10" ht="23.25">
      <c r="B1" s="21" t="s">
        <v>48</v>
      </c>
      <c r="C1" s="21"/>
      <c r="D1" s="21"/>
      <c r="E1" s="21"/>
      <c r="F1" s="21"/>
      <c r="G1" s="21"/>
      <c r="H1" s="21"/>
      <c r="I1" s="21"/>
      <c r="J1" s="20"/>
    </row>
    <row r="2" spans="2:10" ht="12.75">
      <c r="B2" s="26" t="s">
        <v>54</v>
      </c>
      <c r="H2" s="25" t="s">
        <v>53</v>
      </c>
      <c r="I2" s="25"/>
      <c r="J2" s="25"/>
    </row>
    <row r="3" spans="8:10" ht="12.75">
      <c r="H3" s="25"/>
      <c r="I3" s="25"/>
      <c r="J3" s="25"/>
    </row>
    <row r="4" ht="12.75">
      <c r="B4" s="8" t="s">
        <v>47</v>
      </c>
    </row>
    <row r="5" ht="12.75"/>
    <row r="6" ht="12.75">
      <c r="F6" s="1" t="s">
        <v>44</v>
      </c>
    </row>
    <row r="7" ht="12.75"/>
    <row r="8" ht="12.75"/>
    <row r="9" spans="6:8" ht="12.75">
      <c r="F9" s="1" t="s">
        <v>43</v>
      </c>
      <c r="H9" s="1"/>
    </row>
    <row r="10" ht="12.75"/>
    <row r="11" ht="12.75"/>
    <row r="12" ht="12.75"/>
    <row r="13" ht="12.75">
      <c r="F13" s="1" t="s">
        <v>42</v>
      </c>
    </row>
    <row r="14" ht="12.75"/>
    <row r="15" ht="12.75"/>
    <row r="16" ht="12.75"/>
    <row r="17" ht="12.75">
      <c r="C17" s="1" t="s">
        <v>39</v>
      </c>
    </row>
    <row r="18" ht="14.25">
      <c r="C18" s="1" t="s">
        <v>40</v>
      </c>
    </row>
    <row r="19" ht="12.75"/>
    <row r="20" spans="3:6" ht="14.25">
      <c r="C20" s="1" t="s">
        <v>30</v>
      </c>
      <c r="E20" s="5">
        <v>1.23</v>
      </c>
      <c r="F20" s="1" t="s">
        <v>41</v>
      </c>
    </row>
    <row r="21" ht="12.75"/>
    <row r="22" spans="3:11" ht="12.75">
      <c r="C22" s="1" t="s">
        <v>9</v>
      </c>
      <c r="E22" s="4">
        <v>11</v>
      </c>
      <c r="F22" t="s">
        <v>0</v>
      </c>
      <c r="G22" s="22" t="s">
        <v>49</v>
      </c>
      <c r="H22" s="22"/>
      <c r="I22" s="22"/>
      <c r="J22" s="22"/>
      <c r="K22" s="24"/>
    </row>
    <row r="23" spans="5:11" ht="17.25" customHeight="1">
      <c r="E23" s="12">
        <f>E22*3.6</f>
        <v>39.6</v>
      </c>
      <c r="F23" t="s">
        <v>7</v>
      </c>
      <c r="G23" s="22"/>
      <c r="H23" s="22"/>
      <c r="I23" s="22"/>
      <c r="J23" s="22"/>
      <c r="K23" s="24"/>
    </row>
    <row r="24" spans="5:11" ht="17.25" customHeight="1">
      <c r="E24" s="12">
        <f>vitesse_moyenne*27/12</f>
        <v>24.75</v>
      </c>
      <c r="F24" t="s">
        <v>6</v>
      </c>
      <c r="G24" s="22"/>
      <c r="H24" s="22"/>
      <c r="I24" s="22"/>
      <c r="J24" s="22"/>
      <c r="K24" s="24"/>
    </row>
    <row r="25" spans="3:5" ht="17.25" customHeight="1">
      <c r="C25" s="1" t="s">
        <v>10</v>
      </c>
      <c r="D25" s="4">
        <v>7</v>
      </c>
      <c r="E25" s="1" t="s">
        <v>1</v>
      </c>
    </row>
    <row r="26" spans="3:5" ht="17.25" customHeight="1">
      <c r="C26" s="1" t="s">
        <v>11</v>
      </c>
      <c r="D26" s="3">
        <f>PI()*(D25/2)^2</f>
        <v>38.48451000647496</v>
      </c>
      <c r="E26" s="1" t="s">
        <v>2</v>
      </c>
    </row>
    <row r="27" spans="3:6" ht="12.75">
      <c r="C27" s="1" t="s">
        <v>12</v>
      </c>
      <c r="D27" s="19">
        <f>0.5*mass_vol*vitesse_moyenne*vitesse_moyenne*vitesse_moyenne*surface_balayée</f>
        <v>31502.072933450178</v>
      </c>
      <c r="E27" s="1" t="s">
        <v>4</v>
      </c>
      <c r="F27" s="1" t="s">
        <v>13</v>
      </c>
    </row>
    <row r="28" spans="3:5" ht="12.75">
      <c r="C28" s="1"/>
      <c r="D28" s="15">
        <f>D27/1000</f>
        <v>31.502072933450176</v>
      </c>
      <c r="E28" s="1" t="s">
        <v>3</v>
      </c>
    </row>
    <row r="29" spans="3:7" ht="12.75">
      <c r="C29" s="1"/>
      <c r="F29" s="1"/>
      <c r="G29" s="1"/>
    </row>
    <row r="30" spans="3:6" ht="12.75">
      <c r="C30" s="1" t="s">
        <v>14</v>
      </c>
      <c r="E30" s="15">
        <f>D28*365.25*24</f>
        <v>276147.1713346243</v>
      </c>
      <c r="F30" s="1" t="s">
        <v>5</v>
      </c>
    </row>
    <row r="31" ht="12.75"/>
    <row r="32" ht="12.75">
      <c r="B32" s="8" t="s">
        <v>15</v>
      </c>
    </row>
    <row r="33" ht="12.75"/>
    <row r="34" spans="3:6" ht="12.75">
      <c r="C34" s="1" t="s">
        <v>16</v>
      </c>
      <c r="F34" s="9">
        <f>16/27</f>
        <v>0.5925925925925926</v>
      </c>
    </row>
    <row r="35" spans="3:7" ht="12.75">
      <c r="C35" s="1" t="s">
        <v>17</v>
      </c>
      <c r="F35" s="7">
        <f>P_wind_kW*betz_limit</f>
        <v>18.667895071674177</v>
      </c>
      <c r="G35" t="s">
        <v>3</v>
      </c>
    </row>
    <row r="36" ht="12.75"/>
    <row r="37" ht="12.75">
      <c r="C37" s="1" t="s">
        <v>18</v>
      </c>
    </row>
    <row r="38" spans="3:7" ht="12.75">
      <c r="C38" s="17" t="s">
        <v>21</v>
      </c>
      <c r="F38" s="10">
        <v>0.67</v>
      </c>
      <c r="G38" t="s">
        <v>33</v>
      </c>
    </row>
    <row r="39" spans="3:7" ht="12.75">
      <c r="C39" s="17" t="s">
        <v>19</v>
      </c>
      <c r="F39" s="10">
        <v>0.9</v>
      </c>
      <c r="G39" t="s">
        <v>34</v>
      </c>
    </row>
    <row r="40" spans="3:7" ht="12.75">
      <c r="C40" s="17" t="s">
        <v>20</v>
      </c>
      <c r="F40" s="10">
        <v>0.9</v>
      </c>
      <c r="G40" t="s">
        <v>35</v>
      </c>
    </row>
    <row r="41" spans="3:7" ht="12.75">
      <c r="C41" s="17" t="s">
        <v>22</v>
      </c>
      <c r="F41" s="10">
        <v>0.95</v>
      </c>
      <c r="G41" t="s">
        <v>36</v>
      </c>
    </row>
    <row r="42" spans="3:7" ht="12.75">
      <c r="C42" s="17" t="s">
        <v>23</v>
      </c>
      <c r="F42" s="10">
        <v>1</v>
      </c>
      <c r="G42" t="s">
        <v>45</v>
      </c>
    </row>
    <row r="43" spans="3:7" ht="12.75">
      <c r="C43" s="17" t="s">
        <v>8</v>
      </c>
      <c r="F43" s="10">
        <v>1</v>
      </c>
      <c r="G43" s="1" t="s">
        <v>37</v>
      </c>
    </row>
    <row r="44" spans="3:7" ht="12.75">
      <c r="C44" s="17" t="s">
        <v>24</v>
      </c>
      <c r="F44" s="10">
        <v>0.97</v>
      </c>
      <c r="G44" t="s">
        <v>38</v>
      </c>
    </row>
    <row r="45" ht="12.75">
      <c r="C45" s="2"/>
    </row>
    <row r="46" spans="3:6" ht="12.75">
      <c r="C46" s="17" t="s">
        <v>50</v>
      </c>
      <c r="F46" s="9">
        <f>F38*F39*F40*F41*F42*F43*F44</f>
        <v>0.5000980500000001</v>
      </c>
    </row>
    <row r="47" ht="12.75"/>
    <row r="48" spans="3:5" ht="12.75">
      <c r="C48" s="1" t="s">
        <v>25</v>
      </c>
      <c r="E48" s="14">
        <f>betz_limit*F46</f>
        <v>0.2963544</v>
      </c>
    </row>
    <row r="49" ht="12.75"/>
    <row r="50" spans="3:11" ht="12.75" customHeight="1">
      <c r="C50" s="1" t="s">
        <v>26</v>
      </c>
      <c r="E50" s="6">
        <f>P_wind_kW*E48</f>
        <v>9.335777922948868</v>
      </c>
      <c r="F50" s="1" t="s">
        <v>3</v>
      </c>
      <c r="G50" s="22" t="s">
        <v>52</v>
      </c>
      <c r="H50" s="22"/>
      <c r="I50" s="22"/>
      <c r="J50" s="23"/>
      <c r="K50" s="23"/>
    </row>
    <row r="51" spans="7:11" ht="12.75">
      <c r="G51" s="23"/>
      <c r="H51" s="23"/>
      <c r="I51" s="23"/>
      <c r="J51" s="23"/>
      <c r="K51" s="23"/>
    </row>
    <row r="52" spans="7:11" ht="12.75">
      <c r="G52" s="23"/>
      <c r="H52" s="23"/>
      <c r="I52" s="23"/>
      <c r="J52" s="23"/>
      <c r="K52" s="23"/>
    </row>
    <row r="53" ht="12.75"/>
    <row r="54" ht="12.75">
      <c r="B54" s="8" t="s">
        <v>51</v>
      </c>
    </row>
    <row r="55" ht="12.75"/>
    <row r="56" spans="3:6" ht="12.75">
      <c r="C56" s="1" t="s">
        <v>46</v>
      </c>
      <c r="E56" s="4">
        <v>5</v>
      </c>
      <c r="F56" s="1" t="s">
        <v>0</v>
      </c>
    </row>
    <row r="57" spans="3:5" ht="12.75">
      <c r="C57" s="1" t="s">
        <v>27</v>
      </c>
      <c r="E57" s="11">
        <v>0.5</v>
      </c>
    </row>
    <row r="58" ht="12.75">
      <c r="C58" s="13" t="s">
        <v>31</v>
      </c>
    </row>
    <row r="59" ht="12.75"/>
    <row r="60" spans="3:7" ht="12.75">
      <c r="C60" s="1" t="s">
        <v>28</v>
      </c>
      <c r="F60" s="15">
        <f>E50*24*365*E57</f>
        <v>40890.70730251604</v>
      </c>
      <c r="G60" s="1" t="s">
        <v>5</v>
      </c>
    </row>
    <row r="61" ht="12.75"/>
    <row r="62" spans="3:7" ht="12.75">
      <c r="C62" s="1" t="s">
        <v>55</v>
      </c>
      <c r="F62" s="16">
        <f>F60/E50</f>
        <v>4380</v>
      </c>
      <c r="G62" s="1" t="s">
        <v>29</v>
      </c>
    </row>
    <row r="63" ht="12.75"/>
    <row r="64" spans="3:7" ht="12.75">
      <c r="C64" s="1" t="s">
        <v>32</v>
      </c>
      <c r="G64" s="18">
        <f>F60/E30</f>
        <v>0.14807577823408624</v>
      </c>
    </row>
    <row r="65" ht="12.75"/>
    <row r="66" ht="12.75"/>
    <row r="67" ht="12.75"/>
    <row r="68" ht="12.75"/>
    <row r="69" ht="12.75"/>
  </sheetData>
  <sheetProtection/>
  <mergeCells count="4">
    <mergeCell ref="B1:I1"/>
    <mergeCell ref="G22:J24"/>
    <mergeCell ref="G50:I50"/>
    <mergeCell ref="H2:J3"/>
  </mergeCells>
  <hyperlinks>
    <hyperlink ref="H2" r:id="rId1" display="http://power-calculation.com/"/>
    <hyperlink ref="H2:J3" r:id="rId2" display="http://power-calculation.com/"/>
  </hyperlink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85" r:id="rId7"/>
  <headerFooter alignWithMargins="0">
    <oddFooter>&amp;Lhttp://power-calcultation.com&amp;C&amp;D</oddFooter>
  </headerFooter>
  <legacyDrawing r:id="rId6"/>
  <oleObjects>
    <oleObject progId="Equation.3" shapeId="586798" r:id="rId3"/>
    <oleObject progId="Equation.3" shapeId="71986" r:id="rId4"/>
    <oleObject progId="Equation.3" shapeId="12808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</dc:creator>
  <cp:keywords/>
  <dc:description/>
  <cp:lastModifiedBy>dg</cp:lastModifiedBy>
  <dcterms:created xsi:type="dcterms:W3CDTF">2008-11-30T14:30:29Z</dcterms:created>
  <dcterms:modified xsi:type="dcterms:W3CDTF">2015-09-15T23:42:31Z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